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35" windowHeight="103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<sst xmlns="http://schemas.openxmlformats.org/spreadsheetml/2006/main" count="26" uniqueCount="23">
  <si>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impédance</t>
  </si>
  <si>
    <t xml:space="preserve"> tube CARRE</t>
  </si>
  <si>
    <t>tube ROND</t>
  </si>
  <si>
    <t>fréquence (MHz)</t>
  </si>
  <si>
    <r>
      <t>lambda/4 (</t>
    </r>
    <r>
      <rPr>
        <b/>
        <sz val="11"/>
        <color indexed="8"/>
        <rFont val="Calibri"/>
        <family val="2"/>
      </rPr>
      <t>Ld) mm</t>
    </r>
  </si>
  <si>
    <t>LD mm</t>
  </si>
  <si>
    <t>Z = 138 log D / d</t>
  </si>
  <si>
    <t>Z = 143 log D /d</t>
  </si>
  <si>
    <t>Determiner l'impedance</t>
  </si>
  <si>
    <t>Determiner le diamètre du tube intérieur</t>
  </si>
  <si>
    <r>
      <t>diamètre intérieur (</t>
    </r>
    <r>
      <rPr>
        <b/>
        <sz val="11"/>
        <color indexed="8"/>
        <rFont val="Calibri"/>
        <family val="2"/>
      </rPr>
      <t>D) mm
tube extérieur</t>
    </r>
  </si>
  <si>
    <r>
      <t>diamètre extérieur (</t>
    </r>
    <r>
      <rPr>
        <b/>
        <sz val="11"/>
        <color indexed="8"/>
        <rFont val="Calibri"/>
        <family val="2"/>
      </rPr>
      <t>d) mm
tube intérieur</t>
    </r>
  </si>
  <si>
    <t xml:space="preserve"> avec un tube 
exterieur CARRE</t>
  </si>
  <si>
    <t>avec un tube 
exterieur ROND</t>
  </si>
  <si>
    <t xml:space="preserve"> ROS Coupleur 2 voies</t>
  </si>
  <si>
    <t xml:space="preserve"> ROS Coupleur 4 voies</t>
  </si>
  <si>
    <t xml:space="preserve"> ROS Coupleur 4 voies (2 X 1 vers 2)</t>
  </si>
  <si>
    <t>Diamètre Idéal 
Pour un 
coupleur 1 vers 2</t>
  </si>
  <si>
    <t>Diamètre Idéal
Pour un 
coupleur 1 vers 2</t>
  </si>
  <si>
    <t>Diamètre Idéal
Pour un
coupleur 1 vers 4</t>
  </si>
  <si>
    <t>Diamètre Idéal
Pour un
coupleur 2 X 1 vers 2</t>
  </si>
  <si>
    <t>ROND</t>
  </si>
  <si>
    <t>CARRE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</si>
</sst>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 applyProtection="1">
      <alignment horizontal="center"/>
      <protection/>
    </xf>
    <xf numFmtId="0" fontId="3" fillId="24" borderId="0" xfId="0" applyFont="1" applyFill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/>
    </xf>
    <xf numFmtId="0" fontId="0" fillId="19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8</xdr:row>
      <xdr:rowOff>9525</xdr:rowOff>
    </xdr:from>
    <xdr:to>
      <xdr:col>1</xdr:col>
      <xdr:colOff>1143000</xdr:colOff>
      <xdr:row>11</xdr:row>
      <xdr:rowOff>95250</xdr:rowOff>
    </xdr:to>
    <xdr:pic>
      <xdr:nvPicPr>
        <xdr:cNvPr id="1" name="Image 11" descr="car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628900"/>
          <a:ext cx="704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8</xdr:row>
      <xdr:rowOff>28575</xdr:rowOff>
    </xdr:from>
    <xdr:to>
      <xdr:col>2</xdr:col>
      <xdr:colOff>1143000</xdr:colOff>
      <xdr:row>11</xdr:row>
      <xdr:rowOff>0</xdr:rowOff>
    </xdr:to>
    <xdr:pic>
      <xdr:nvPicPr>
        <xdr:cNvPr id="2" name="Image 15" descr="ron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647950"/>
          <a:ext cx="638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5</xdr:row>
      <xdr:rowOff>47625</xdr:rowOff>
    </xdr:from>
    <xdr:to>
      <xdr:col>5</xdr:col>
      <xdr:colOff>1285875</xdr:colOff>
      <xdr:row>10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1314450"/>
          <a:ext cx="2114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2" max="2" width="25.140625" style="0" bestFit="1" customWidth="1"/>
    <col min="3" max="3" width="25.421875" style="0" bestFit="1" customWidth="1"/>
    <col min="4" max="4" width="2.57421875" style="0" customWidth="1"/>
    <col min="5" max="5" width="25.140625" style="0" bestFit="1" customWidth="1"/>
    <col min="6" max="6" width="20.421875" style="0" customWidth="1"/>
    <col min="7" max="7" width="10.57421875" style="0" customWidth="1"/>
    <col min="8" max="8" width="3.7109375" style="0" customWidth="1"/>
    <col min="9" max="9" width="25.00390625" style="0" customWidth="1"/>
    <col min="10" max="10" width="24.7109375" style="0" customWidth="1"/>
  </cols>
  <sheetData>
    <row r="1" spans="1:14" ht="15.75" thickBot="1">
      <c r="A1" s="5"/>
      <c r="B1" s="33" t="s">
        <v>8</v>
      </c>
      <c r="C1" s="33"/>
      <c r="D1" s="7"/>
      <c r="E1" s="10" t="s">
        <v>3</v>
      </c>
      <c r="F1" s="10" t="s">
        <v>4</v>
      </c>
      <c r="G1" s="11" t="s">
        <v>5</v>
      </c>
      <c r="H1" s="7"/>
      <c r="I1" s="7"/>
      <c r="J1" s="7"/>
      <c r="K1" s="7"/>
      <c r="L1" s="7"/>
      <c r="N1">
        <f>SQRT(100*25)</f>
        <v>50</v>
      </c>
    </row>
    <row r="2" spans="2:12" ht="39" customHeight="1" thickBot="1">
      <c r="B2" s="6" t="s">
        <v>10</v>
      </c>
      <c r="C2" s="6" t="s">
        <v>11</v>
      </c>
      <c r="D2" s="7"/>
      <c r="E2" s="31">
        <v>1296</v>
      </c>
      <c r="F2" s="2">
        <f>(300000/E2)/4</f>
        <v>57.870370370370374</v>
      </c>
      <c r="G2" s="1">
        <f>F2+40</f>
        <v>97.87037037037038</v>
      </c>
      <c r="H2" s="7"/>
      <c r="I2" s="12" t="s">
        <v>12</v>
      </c>
      <c r="J2" s="12" t="s">
        <v>13</v>
      </c>
      <c r="K2" s="7"/>
      <c r="L2" s="7"/>
    </row>
    <row r="3" spans="1:12" ht="15.75" thickBot="1">
      <c r="A3" s="7"/>
      <c r="B3" s="31">
        <v>36</v>
      </c>
      <c r="C3" s="32">
        <v>16</v>
      </c>
      <c r="E3" s="7"/>
      <c r="F3" s="7"/>
      <c r="G3" s="7"/>
      <c r="I3" s="22">
        <f>B3</f>
        <v>36</v>
      </c>
      <c r="J3" s="22">
        <f>B3</f>
        <v>36</v>
      </c>
      <c r="K3" s="7"/>
      <c r="L3" s="7"/>
    </row>
    <row r="4" spans="1:12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 customHeight="1" thickBot="1">
      <c r="A5" s="7"/>
      <c r="B5" s="7"/>
      <c r="C5" s="7"/>
      <c r="D5" s="7"/>
      <c r="E5" s="7"/>
      <c r="F5" s="7"/>
      <c r="G5" s="7"/>
      <c r="H5" s="7"/>
      <c r="I5" s="34" t="s">
        <v>9</v>
      </c>
      <c r="J5" s="35"/>
      <c r="K5" s="7"/>
      <c r="L5" s="7"/>
    </row>
    <row r="6" spans="1:12" ht="45.75" thickBot="1">
      <c r="A6" s="7"/>
      <c r="B6" s="8" t="s">
        <v>1</v>
      </c>
      <c r="C6" s="8" t="s">
        <v>2</v>
      </c>
      <c r="D6" s="7"/>
      <c r="E6" s="7"/>
      <c r="F6" s="10"/>
      <c r="G6" s="7"/>
      <c r="H6" s="7"/>
      <c r="I6" s="16" t="s">
        <v>17</v>
      </c>
      <c r="J6" s="17" t="s">
        <v>18</v>
      </c>
      <c r="K6" s="7"/>
      <c r="L6" s="7"/>
    </row>
    <row r="7" spans="1:12" ht="15" customHeight="1" thickBot="1">
      <c r="A7" s="7"/>
      <c r="B7" s="9" t="s">
        <v>0</v>
      </c>
      <c r="C7" s="9" t="s">
        <v>0</v>
      </c>
      <c r="D7" s="7"/>
      <c r="E7" s="7"/>
      <c r="F7" s="7"/>
      <c r="G7" s="7"/>
      <c r="H7" s="7"/>
      <c r="I7" s="23">
        <f>10^(LOG(B3)-(C18/143))</f>
        <v>20.371817339591363</v>
      </c>
      <c r="J7" s="24">
        <f>10^(LOG(B3)-(C18/138))</f>
        <v>19.955867729588963</v>
      </c>
      <c r="K7" s="7"/>
      <c r="L7" s="7"/>
    </row>
    <row r="8" spans="1:12" ht="45.75" thickBot="1">
      <c r="A8" s="7"/>
      <c r="B8" s="30">
        <f>143*LOG(B3/C3)</f>
        <v>50.36210008992484</v>
      </c>
      <c r="C8" s="22">
        <f>138*LOG(B3/C3)</f>
        <v>48.601187499368024</v>
      </c>
      <c r="D8" s="7"/>
      <c r="E8" s="7"/>
      <c r="F8" s="7"/>
      <c r="G8" s="7"/>
      <c r="H8" s="7"/>
      <c r="I8" s="3" t="s">
        <v>19</v>
      </c>
      <c r="J8" s="4" t="s">
        <v>19</v>
      </c>
      <c r="K8" s="7"/>
      <c r="L8" s="7"/>
    </row>
    <row r="9" spans="1:12" ht="15.75" thickBot="1">
      <c r="A9" s="7"/>
      <c r="B9" s="7"/>
      <c r="C9" s="7"/>
      <c r="D9" s="7"/>
      <c r="E9" s="7"/>
      <c r="F9" s="7"/>
      <c r="G9" s="7"/>
      <c r="H9" s="7"/>
      <c r="I9" s="25">
        <f>10^(LOG(B3)-(B18/143))</f>
        <v>24.07006848474993</v>
      </c>
      <c r="J9" s="26">
        <f>10^(LOG(B3)-(B18/138))</f>
        <v>23.72155095234501</v>
      </c>
      <c r="K9" s="7"/>
      <c r="L9" s="7"/>
    </row>
    <row r="10" spans="1:12" ht="60.75" thickBot="1">
      <c r="A10" s="7"/>
      <c r="B10" s="5"/>
      <c r="C10" s="5"/>
      <c r="D10" s="7"/>
      <c r="E10" s="7"/>
      <c r="F10" s="7"/>
      <c r="G10" s="7"/>
      <c r="H10" s="7"/>
      <c r="I10" s="3" t="s">
        <v>20</v>
      </c>
      <c r="J10" s="4" t="s">
        <v>20</v>
      </c>
      <c r="K10" s="7"/>
      <c r="L10" s="7"/>
    </row>
    <row r="11" spans="1:12" ht="15.75" thickBot="1">
      <c r="A11" s="7"/>
      <c r="B11" s="13"/>
      <c r="C11" s="13"/>
      <c r="D11" s="7"/>
      <c r="E11" s="7"/>
      <c r="F11" s="7"/>
      <c r="G11" s="7"/>
      <c r="H11" s="7"/>
      <c r="I11" s="25">
        <f>B3/10^((B19/143))</f>
        <v>16.093561023904208</v>
      </c>
      <c r="J11" s="27">
        <f>B3/10^((B19/138))</f>
        <v>15.630888321797224</v>
      </c>
      <c r="K11" s="7"/>
      <c r="L11" s="7"/>
    </row>
    <row r="12" spans="1:12" ht="15.75" thickBot="1">
      <c r="A12" s="7"/>
      <c r="B12" s="13"/>
      <c r="C12" s="13"/>
      <c r="D12" s="7"/>
      <c r="E12" s="7"/>
      <c r="F12" s="7"/>
      <c r="G12" s="7"/>
      <c r="H12" s="7"/>
      <c r="K12" s="7"/>
      <c r="L12" s="7"/>
    </row>
    <row r="13" spans="1:12" ht="16.5" thickBot="1">
      <c r="A13" s="7"/>
      <c r="B13" s="14"/>
      <c r="C13" s="13"/>
      <c r="D13" s="7"/>
      <c r="E13" s="7"/>
      <c r="F13" s="7"/>
      <c r="G13" s="7"/>
      <c r="H13" s="7"/>
      <c r="I13" s="36" t="s">
        <v>14</v>
      </c>
      <c r="J13" s="37"/>
      <c r="K13" s="7"/>
      <c r="L13" s="7"/>
    </row>
    <row r="14" spans="1:12" ht="15.75" thickBot="1">
      <c r="A14" s="7"/>
      <c r="B14" s="11" t="s">
        <v>7</v>
      </c>
      <c r="C14" s="15" t="s">
        <v>6</v>
      </c>
      <c r="D14" s="7"/>
      <c r="E14" s="7"/>
      <c r="F14" s="7"/>
      <c r="G14" s="7"/>
      <c r="H14" s="7"/>
      <c r="I14" s="28">
        <f>(1+SQRT((E18-50)^2/(E18+50)^2))/(1-SQRT((E18-50)^2/(E18+50)^2))</f>
        <v>1.4244552995352595</v>
      </c>
      <c r="J14" s="29">
        <f>(1+SQRT((F18-50)^2/(F18+50)^2))/(1-SQRT((F18-50)^2/(F18+50)^2))</f>
        <v>1.3746491701808794</v>
      </c>
      <c r="K14" s="7"/>
      <c r="L14" s="7"/>
    </row>
    <row r="15" spans="1:12" ht="15.7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6.5" thickBot="1">
      <c r="A16" s="7"/>
      <c r="B16" s="18"/>
      <c r="C16" s="18"/>
      <c r="D16" s="18"/>
      <c r="E16" s="18"/>
      <c r="F16" s="18"/>
      <c r="G16" s="18"/>
      <c r="H16" s="7"/>
      <c r="I16" s="36" t="s">
        <v>15</v>
      </c>
      <c r="J16" s="37"/>
      <c r="K16" s="7"/>
      <c r="L16" s="7"/>
    </row>
    <row r="17" spans="1:12" ht="15.75" thickBot="1">
      <c r="A17" s="7"/>
      <c r="B17" s="18"/>
      <c r="C17" s="18"/>
      <c r="D17" s="18"/>
      <c r="E17" s="18"/>
      <c r="F17" s="18"/>
      <c r="G17" s="18"/>
      <c r="H17" s="7"/>
      <c r="I17" s="29">
        <f>(1+SQRT((E19-50)^2/(E19+50)^2))/(1-SQRT((E19-50)^2/(E19+50)^2))</f>
        <v>2.0144840035969933</v>
      </c>
      <c r="J17" s="29">
        <f>(1+SQRT((F19-50)^2/(F19+50)^2))/(1-SQRT((F19-50)^2/(F19+50)^2))</f>
        <v>1.944047499974721</v>
      </c>
      <c r="K17" s="7"/>
      <c r="L17" s="7"/>
    </row>
    <row r="18" spans="1:12" ht="15.75" thickBot="1">
      <c r="A18" s="7"/>
      <c r="B18" s="19">
        <v>25</v>
      </c>
      <c r="C18" s="19">
        <v>35.36</v>
      </c>
      <c r="D18" s="18"/>
      <c r="E18" s="20">
        <f>SQRT(2*((B8)^2))</f>
        <v>71.22276497676297</v>
      </c>
      <c r="F18" s="21">
        <f>SQRT(2*((C8)^2))</f>
        <v>68.73245850904398</v>
      </c>
      <c r="G18" s="18" t="s">
        <v>21</v>
      </c>
      <c r="H18" s="7"/>
      <c r="I18" s="7"/>
      <c r="J18" s="7"/>
      <c r="K18" s="7"/>
      <c r="L18" s="7"/>
    </row>
    <row r="19" spans="1:12" ht="16.5" thickBot="1">
      <c r="A19" s="7"/>
      <c r="B19" s="19">
        <v>50</v>
      </c>
      <c r="C19" s="18"/>
      <c r="D19" s="18"/>
      <c r="E19" s="19">
        <f>SQRT(4*((B8)^2))</f>
        <v>100.72420017984967</v>
      </c>
      <c r="F19" s="19">
        <f>SQRT(4*((C8)^2))</f>
        <v>97.20237499873605</v>
      </c>
      <c r="G19" s="18" t="s">
        <v>22</v>
      </c>
      <c r="H19" s="7"/>
      <c r="I19" s="36" t="s">
        <v>16</v>
      </c>
      <c r="J19" s="37"/>
      <c r="K19" s="7"/>
      <c r="L19" s="7"/>
    </row>
    <row r="20" spans="1:12" ht="15.75" thickBot="1">
      <c r="A20" s="7"/>
      <c r="B20" s="18"/>
      <c r="C20" s="18"/>
      <c r="D20" s="18"/>
      <c r="E20" s="18"/>
      <c r="F20" s="19">
        <f>F19/2</f>
        <v>48.601187499368024</v>
      </c>
      <c r="G20" s="18"/>
      <c r="H20" s="7"/>
      <c r="I20" s="25">
        <f>(1+SQRT((E19-100)^2/(E19+100)^2))/(1-SQRT((E19-100)^2/(E19+100)^2))</f>
        <v>1.0072420017984967</v>
      </c>
      <c r="J20" s="27">
        <f>(1+SQRT((F19-100)^2/(F19+100)^2))/(1-SQRT((F19-100)^2/(F19+100)^2))</f>
        <v>1.028781446968763</v>
      </c>
      <c r="K20" s="7"/>
      <c r="L20" s="7"/>
    </row>
    <row r="21" spans="1:12" ht="15">
      <c r="A21" s="7"/>
      <c r="B21" s="18"/>
      <c r="C21" s="18"/>
      <c r="D21" s="18"/>
      <c r="E21" s="18"/>
      <c r="F21" s="18"/>
      <c r="G21" s="18"/>
      <c r="H21" s="7"/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0" ht="1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2:6" ht="15">
      <c r="B26" s="7"/>
      <c r="C26" s="7"/>
      <c r="D26" s="7"/>
      <c r="E26" s="7"/>
      <c r="F26" s="7"/>
    </row>
  </sheetData>
  <sheetProtection/>
  <mergeCells count="5">
    <mergeCell ref="B1:C1"/>
    <mergeCell ref="I5:J5"/>
    <mergeCell ref="I16:J16"/>
    <mergeCell ref="I13:J13"/>
    <mergeCell ref="I19:J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lfv</dc:creator>
  <cp:keywords/>
  <dc:description/>
  <cp:lastModifiedBy>utilisateur</cp:lastModifiedBy>
  <dcterms:created xsi:type="dcterms:W3CDTF">2008-12-04T07:54:58Z</dcterms:created>
  <dcterms:modified xsi:type="dcterms:W3CDTF">2018-11-15T17:51:57Z</dcterms:modified>
  <cp:category/>
  <cp:version/>
  <cp:contentType/>
  <cp:contentStatus/>
</cp:coreProperties>
</file>